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COMPRAS Hercules\10.1 - PREGÃO SOFTWARE GESTAO PUBLICA\"/>
    </mc:Choice>
  </mc:AlternateContent>
  <bookViews>
    <workbookView xWindow="0" yWindow="0" windowWidth="21600" windowHeight="9735"/>
  </bookViews>
  <sheets>
    <sheet name="EXECUTIVO MUNICIPAL 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9" i="1" l="1"/>
  <c r="Q19" i="1"/>
  <c r="S25" i="1" l="1"/>
  <c r="R3" i="1"/>
  <c r="R10" i="1"/>
  <c r="R11" i="1"/>
  <c r="Q3" i="1"/>
  <c r="Q4" i="1"/>
  <c r="R4" i="1" s="1"/>
  <c r="Q5" i="1"/>
  <c r="Q6" i="1"/>
  <c r="R6" i="1" s="1"/>
  <c r="Q7" i="1"/>
  <c r="R7" i="1" s="1"/>
  <c r="Q8" i="1"/>
  <c r="Q9" i="1"/>
  <c r="Q10" i="1"/>
  <c r="Q11" i="1"/>
  <c r="Q12" i="1"/>
  <c r="R12" i="1" s="1"/>
  <c r="Q13" i="1"/>
  <c r="Q14" i="1"/>
  <c r="Q15" i="1"/>
  <c r="Q16" i="1"/>
  <c r="R16" i="1" s="1"/>
  <c r="Q17" i="1"/>
  <c r="Q18" i="1"/>
  <c r="Q20" i="1"/>
  <c r="Q21" i="1"/>
  <c r="Q22" i="1"/>
  <c r="Q23" i="1"/>
  <c r="Q24" i="1"/>
  <c r="Q2" i="1"/>
  <c r="I24" i="1" l="1"/>
  <c r="R24" i="1" s="1"/>
  <c r="I5" i="1"/>
  <c r="R5" i="1" s="1"/>
  <c r="I8" i="1"/>
  <c r="I9" i="1"/>
  <c r="R9" i="1" s="1"/>
  <c r="I13" i="1"/>
  <c r="I14" i="1"/>
  <c r="R14" i="1" s="1"/>
  <c r="I15" i="1"/>
  <c r="I17" i="1"/>
  <c r="R17" i="1" s="1"/>
  <c r="I18" i="1"/>
  <c r="R18" i="1" s="1"/>
  <c r="I19" i="1"/>
  <c r="I20" i="1"/>
  <c r="I21" i="1"/>
  <c r="I22" i="1"/>
  <c r="I23" i="1"/>
  <c r="R23" i="1" s="1"/>
  <c r="I2" i="1"/>
  <c r="M8" i="1"/>
  <c r="M13" i="1"/>
  <c r="M15" i="1"/>
  <c r="M19" i="1"/>
  <c r="M20" i="1"/>
  <c r="M21" i="1"/>
  <c r="M22" i="1"/>
  <c r="M23" i="1"/>
  <c r="M24" i="1"/>
  <c r="M2" i="1"/>
  <c r="S3" i="1"/>
  <c r="S4" i="1"/>
  <c r="S6" i="1"/>
  <c r="S7" i="1"/>
  <c r="S10" i="1"/>
  <c r="S11" i="1"/>
  <c r="S12" i="1"/>
  <c r="S16" i="1"/>
  <c r="R22" i="1" l="1"/>
  <c r="S22" i="1" s="1"/>
  <c r="R13" i="1"/>
  <c r="S13" i="1" s="1"/>
  <c r="R21" i="1"/>
  <c r="S21" i="1" s="1"/>
  <c r="R2" i="1"/>
  <c r="S2" i="1" s="1"/>
  <c r="R20" i="1"/>
  <c r="S20" i="1" s="1"/>
  <c r="R15" i="1"/>
  <c r="S15" i="1" s="1"/>
  <c r="R8" i="1"/>
  <c r="S17" i="1"/>
  <c r="S9" i="1"/>
  <c r="S8" i="1"/>
  <c r="S23" i="1"/>
  <c r="S19" i="1"/>
  <c r="S14" i="1"/>
  <c r="S5" i="1"/>
  <c r="S18" i="1"/>
  <c r="S26" i="1" l="1"/>
</calcChain>
</file>

<file path=xl/sharedStrings.xml><?xml version="1.0" encoding="utf-8"?>
<sst xmlns="http://schemas.openxmlformats.org/spreadsheetml/2006/main" count="67" uniqueCount="45">
  <si>
    <t>ITEM</t>
  </si>
  <si>
    <t>DESCRITIVO</t>
  </si>
  <si>
    <t>VALOR TOTAL</t>
  </si>
  <si>
    <t xml:space="preserve">QUANTIDADE </t>
  </si>
  <si>
    <t>CESTA ORÇAMENTOS</t>
  </si>
  <si>
    <t>MÉDIA DAS CESTAS</t>
  </si>
  <si>
    <t>CESTA PNCP</t>
  </si>
  <si>
    <t>UNI</t>
  </si>
  <si>
    <t>Módulo de Almoxarifado</t>
  </si>
  <si>
    <t>Módulo de REDESIM</t>
  </si>
  <si>
    <t>Módulo de Gerenciamento de Custos</t>
  </si>
  <si>
    <t>Módulo de Controle de Isenção de IPTU</t>
  </si>
  <si>
    <t>Módulo de Controle do Simples Nacional</t>
  </si>
  <si>
    <t>Módulo de Fiscalização ISS</t>
  </si>
  <si>
    <t>Módulo de Nota Fiscal Eletrônica de Serviços</t>
  </si>
  <si>
    <t>Módulo de Obras Públicas/Intervenção</t>
  </si>
  <si>
    <t>Módulo de Portal do Contribuinte</t>
  </si>
  <si>
    <t>Módulo de Processos Fiscais</t>
  </si>
  <si>
    <t>Módulo de Protesto Eletrônico</t>
  </si>
  <si>
    <t>Módulo de Recursos Humanos e Folha de Pagamento</t>
  </si>
  <si>
    <t>Gerenciamento de Cartão Ponto Eletrônico On-Line</t>
  </si>
  <si>
    <t>Módulo de Tributação e Dívida Ativa</t>
  </si>
  <si>
    <t>Módulo de Cemitério</t>
  </si>
  <si>
    <t>Serviço de hospedagem em data center</t>
  </si>
  <si>
    <t>Módulo de Protocolo Digital</t>
  </si>
  <si>
    <t>Conversão, Migração, implantação, Treinamento e Suporte</t>
  </si>
  <si>
    <t>Módulo de Contabilidade Pública, Execução Financeira, Orçamento Anual (PPA, LDO, LOA) e Prestação de contas ao TCE/PR</t>
  </si>
  <si>
    <t>Módulo de Controle de Frotas</t>
  </si>
  <si>
    <t>Módulo de Controle Patrimonial</t>
  </si>
  <si>
    <t>Módulo de Licitação e Compras</t>
  </si>
  <si>
    <t>Módulo de Portal da Transparência</t>
  </si>
  <si>
    <t>Meses</t>
  </si>
  <si>
    <t>UND</t>
  </si>
  <si>
    <t>PM BRAUNAS</t>
  </si>
  <si>
    <t>PM NOVA DE MINAS</t>
  </si>
  <si>
    <t>PM PERIQUITO</t>
  </si>
  <si>
    <t>PM PADRE PARAISO</t>
  </si>
  <si>
    <t>PNCP PM VEREDA</t>
  </si>
  <si>
    <t>PNCP PM SANTO ESTÊVÃO</t>
  </si>
  <si>
    <t>PNCP PM MATINA</t>
  </si>
  <si>
    <t>EQUIPLANO SISTEMAS LTDA</t>
  </si>
  <si>
    <t xml:space="preserve">CESTA PM 
ATAS E HOMOLOGADOS </t>
  </si>
  <si>
    <t xml:space="preserve">PUBLIS INFORMATICA </t>
  </si>
  <si>
    <t xml:space="preserve">IPM </t>
  </si>
  <si>
    <t>Módulo de fiscalização fazendária com domicílio eletrônico e malha fina integrados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</si>
</sst>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&quot;R$&quot;\ #,##0.00"/>
  </numFmts>
  <fonts count="8" x14ac:knownFonts="1">
    <font>
      <sz val="11"/>
      <color theme="1"/>
      <name val="Calibri"/>
      <family val="2"/>
      <scheme val="minor"/>
    </font>
    <font>
      <b/>
      <sz val="7"/>
      <name val="Arial Narrow"/>
      <family val="2"/>
    </font>
    <font>
      <b/>
      <sz val="7"/>
      <color theme="1"/>
      <name val="Arial Narrow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</font>
    <font>
      <sz val="11"/>
      <color theme="1"/>
      <name val="Times New Roman"/>
      <family val="1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0" fillId="0" borderId="0" xfId="0" applyNumberFormat="1"/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center" vertical="center"/>
    </xf>
    <xf numFmtId="8" fontId="4" fillId="5" borderId="2" xfId="1" applyNumberFormat="1" applyFont="1" applyFill="1" applyBorder="1" applyAlignment="1">
      <alignment horizontal="center" vertical="center"/>
    </xf>
    <xf numFmtId="8" fontId="4" fillId="8" borderId="2" xfId="1" applyNumberFormat="1" applyFont="1" applyFill="1" applyBorder="1" applyAlignment="1">
      <alignment horizontal="center" vertical="center"/>
    </xf>
    <xf numFmtId="8" fontId="4" fillId="6" borderId="2" xfId="1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4" fillId="7" borderId="2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8" fontId="4" fillId="5" borderId="1" xfId="1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7" fillId="2" borderId="2" xfId="1" applyNumberFormat="1" applyFont="1" applyFill="1" applyBorder="1" applyAlignment="1">
      <alignment horizontal="center" vertical="center"/>
    </xf>
    <xf numFmtId="8" fontId="4" fillId="8" borderId="1" xfId="1" applyNumberFormat="1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>
      <alignment horizontal="center" vertical="center"/>
    </xf>
    <xf numFmtId="8" fontId="4" fillId="6" borderId="1" xfId="1" applyNumberFormat="1" applyFont="1" applyFill="1" applyBorder="1" applyAlignment="1">
      <alignment horizontal="center" vertical="center"/>
    </xf>
    <xf numFmtId="165" fontId="4" fillId="7" borderId="1" xfId="1" applyNumberFormat="1" applyFont="1" applyFill="1" applyBorder="1" applyAlignment="1">
      <alignment horizontal="center" vertical="center"/>
    </xf>
    <xf numFmtId="44" fontId="4" fillId="4" borderId="1" xfId="1" applyNumberFormat="1" applyFont="1" applyFill="1" applyBorder="1" applyAlignment="1">
      <alignment horizontal="center" vertical="center"/>
    </xf>
    <xf numFmtId="44" fontId="4" fillId="4" borderId="2" xfId="1" applyNumberFormat="1" applyFont="1" applyFill="1" applyBorder="1" applyAlignment="1">
      <alignment horizontal="center" vertical="center"/>
    </xf>
    <xf numFmtId="44" fontId="4" fillId="4" borderId="5" xfId="1" applyNumberFormat="1" applyFont="1" applyFill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165" fontId="4" fillId="5" borderId="1" xfId="1" applyNumberFormat="1" applyFont="1" applyFill="1" applyBorder="1" applyAlignment="1">
      <alignment horizontal="center" vertical="center"/>
    </xf>
    <xf numFmtId="165" fontId="4" fillId="8" borderId="1" xfId="1" applyNumberFormat="1" applyFont="1" applyFill="1" applyBorder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44" fontId="4" fillId="4" borderId="1" xfId="1" applyNumberFormat="1" applyFont="1" applyFill="1" applyBorder="1" applyAlignment="1">
      <alignment horizontal="right" vertical="center"/>
    </xf>
    <xf numFmtId="8" fontId="0" fillId="0" borderId="0" xfId="0" applyNumberFormat="1" applyAlignment="1">
      <alignment horizontal="center" vertical="center"/>
    </xf>
    <xf numFmtId="8" fontId="0" fillId="0" borderId="0" xfId="0" applyNumberFormat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tabSelected="1" topLeftCell="G10" zoomScale="70" zoomScaleNormal="70" workbookViewId="0">
      <selection activeCell="O16" sqref="O16"/>
    </sheetView>
  </sheetViews>
  <sheetFormatPr defaultRowHeight="15" x14ac:dyDescent="0.25"/>
  <cols>
    <col min="1" max="1" width="5.28515625" customWidth="1"/>
    <col min="2" max="2" width="41" style="13" customWidth="1"/>
    <col min="3" max="3" width="15" style="13" customWidth="1"/>
    <col min="4" max="4" width="12.5703125" style="13" bestFit="1" customWidth="1"/>
    <col min="5" max="5" width="15.140625" style="23" customWidth="1"/>
    <col min="6" max="9" width="15.140625" style="13" customWidth="1"/>
    <col min="10" max="14" width="15.85546875" style="13" customWidth="1"/>
    <col min="15" max="16" width="20.42578125" style="13" customWidth="1"/>
    <col min="17" max="17" width="15.5703125" style="13" customWidth="1"/>
    <col min="18" max="18" width="16.5703125" style="13" customWidth="1"/>
    <col min="19" max="19" width="20.85546875" style="13" customWidth="1"/>
    <col min="20" max="20" width="17.7109375" style="13" bestFit="1" customWidth="1"/>
    <col min="21" max="21" width="27.28515625" customWidth="1"/>
    <col min="24" max="24" width="9.5703125" customWidth="1"/>
    <col min="25" max="25" width="10.5703125" customWidth="1"/>
    <col min="27" max="27" width="10.42578125" customWidth="1"/>
  </cols>
  <sheetData>
    <row r="1" spans="1:27" ht="50.25" customHeight="1" x14ac:dyDescent="0.25">
      <c r="A1" s="1" t="s">
        <v>0</v>
      </c>
      <c r="B1" s="17" t="s">
        <v>1</v>
      </c>
      <c r="C1" s="17" t="s">
        <v>7</v>
      </c>
      <c r="D1" s="21" t="s">
        <v>3</v>
      </c>
      <c r="E1" s="22" t="s">
        <v>33</v>
      </c>
      <c r="F1" s="1" t="s">
        <v>34</v>
      </c>
      <c r="G1" s="2" t="s">
        <v>35</v>
      </c>
      <c r="H1" s="2" t="s">
        <v>36</v>
      </c>
      <c r="I1" s="3" t="s">
        <v>41</v>
      </c>
      <c r="J1" s="2" t="s">
        <v>37</v>
      </c>
      <c r="K1" s="2" t="s">
        <v>38</v>
      </c>
      <c r="L1" s="2" t="s">
        <v>39</v>
      </c>
      <c r="M1" s="12" t="s">
        <v>6</v>
      </c>
      <c r="N1" s="2" t="s">
        <v>40</v>
      </c>
      <c r="O1" s="2" t="s">
        <v>42</v>
      </c>
      <c r="P1" s="2" t="s">
        <v>43</v>
      </c>
      <c r="Q1" s="5" t="s">
        <v>4</v>
      </c>
      <c r="R1" s="6" t="s">
        <v>5</v>
      </c>
      <c r="S1" s="7" t="s">
        <v>2</v>
      </c>
    </row>
    <row r="2" spans="1:27" ht="30" customHeight="1" x14ac:dyDescent="0.25">
      <c r="A2" s="15">
        <v>1</v>
      </c>
      <c r="B2" s="19" t="s">
        <v>8</v>
      </c>
      <c r="C2" s="20" t="s">
        <v>31</v>
      </c>
      <c r="D2" s="20">
        <v>12</v>
      </c>
      <c r="E2" s="8">
        <v>350</v>
      </c>
      <c r="F2" s="8">
        <v>237</v>
      </c>
      <c r="G2" s="24">
        <v>250</v>
      </c>
      <c r="H2" s="8">
        <v>448.7</v>
      </c>
      <c r="I2" s="9">
        <f>ROUNDDOWN(AVERAGE(E2:H2),2)</f>
        <v>321.42</v>
      </c>
      <c r="J2" s="8">
        <v>1300</v>
      </c>
      <c r="K2" s="8">
        <v>1900</v>
      </c>
      <c r="L2" s="8">
        <v>480.53</v>
      </c>
      <c r="M2" s="10">
        <f>ROUNDDOWN(AVERAGE(J2:L2),2)</f>
        <v>1226.8399999999999</v>
      </c>
      <c r="N2" s="8">
        <v>750</v>
      </c>
      <c r="O2" s="27">
        <v>210</v>
      </c>
      <c r="P2" s="27">
        <v>382</v>
      </c>
      <c r="Q2" s="11">
        <f>ROUNDDOWN(AVERAGE(N2:P2),2)</f>
        <v>447.33</v>
      </c>
      <c r="R2" s="14">
        <f>ROUNDDOWN(AVERAGE(I2,M2,Q2),2)</f>
        <v>665.19</v>
      </c>
      <c r="S2" s="31">
        <f>R2*12</f>
        <v>7982.2800000000007</v>
      </c>
      <c r="U2" s="39"/>
    </row>
    <row r="3" spans="1:27" ht="29.25" customHeight="1" x14ac:dyDescent="0.25">
      <c r="A3" s="16">
        <v>2</v>
      </c>
      <c r="B3" s="19" t="s">
        <v>9</v>
      </c>
      <c r="C3" s="20" t="s">
        <v>31</v>
      </c>
      <c r="D3" s="20">
        <v>12</v>
      </c>
      <c r="E3" s="8"/>
      <c r="F3" s="8"/>
      <c r="G3" s="24"/>
      <c r="H3" s="24"/>
      <c r="I3" s="9"/>
      <c r="J3" s="8"/>
      <c r="K3" s="8"/>
      <c r="L3" s="8"/>
      <c r="M3" s="10"/>
      <c r="N3" s="8">
        <v>1150</v>
      </c>
      <c r="O3" s="27">
        <v>215.1</v>
      </c>
      <c r="P3" s="27"/>
      <c r="Q3" s="11">
        <f t="shared" ref="Q3:Q24" si="0">ROUNDDOWN(AVERAGE(N3:P3),2)</f>
        <v>682.55</v>
      </c>
      <c r="R3" s="14">
        <f t="shared" ref="R3:R24" si="1">ROUNDDOWN(AVERAGE(I3,M3,Q3),2)</f>
        <v>682.55</v>
      </c>
      <c r="S3" s="31">
        <f>R3*12</f>
        <v>8190.5999999999995</v>
      </c>
      <c r="U3" s="39"/>
    </row>
    <row r="4" spans="1:27" ht="30.75" customHeight="1" x14ac:dyDescent="0.25">
      <c r="A4" s="16">
        <v>3</v>
      </c>
      <c r="B4" s="19" t="s">
        <v>10</v>
      </c>
      <c r="C4" s="20" t="s">
        <v>31</v>
      </c>
      <c r="D4" s="20">
        <v>12</v>
      </c>
      <c r="E4" s="8"/>
      <c r="F4" s="8"/>
      <c r="G4" s="24"/>
      <c r="H4" s="24"/>
      <c r="I4" s="9"/>
      <c r="J4" s="8"/>
      <c r="K4" s="8"/>
      <c r="L4" s="8"/>
      <c r="M4" s="10"/>
      <c r="N4" s="8">
        <v>750</v>
      </c>
      <c r="O4" s="27">
        <v>221.45</v>
      </c>
      <c r="P4" s="27"/>
      <c r="Q4" s="11">
        <f t="shared" si="0"/>
        <v>485.72</v>
      </c>
      <c r="R4" s="14">
        <f t="shared" si="1"/>
        <v>485.72</v>
      </c>
      <c r="S4" s="31">
        <f t="shared" ref="S4:S23" si="2">R4*12</f>
        <v>5828.64</v>
      </c>
      <c r="U4" s="39"/>
    </row>
    <row r="5" spans="1:27" ht="30.75" customHeight="1" x14ac:dyDescent="0.25">
      <c r="A5" s="15">
        <v>4</v>
      </c>
      <c r="B5" s="19" t="s">
        <v>11</v>
      </c>
      <c r="C5" s="20" t="s">
        <v>31</v>
      </c>
      <c r="D5" s="20">
        <v>12</v>
      </c>
      <c r="E5" s="8"/>
      <c r="F5" s="8">
        <v>467</v>
      </c>
      <c r="G5" s="24"/>
      <c r="H5" s="8"/>
      <c r="I5" s="9">
        <f>ROUNDDOWN(AVERAGE(E5:H5),2)</f>
        <v>467</v>
      </c>
      <c r="J5" s="8"/>
      <c r="K5" s="8"/>
      <c r="L5" s="8"/>
      <c r="M5" s="10"/>
      <c r="N5" s="8">
        <v>900</v>
      </c>
      <c r="O5" s="27">
        <v>245.61</v>
      </c>
      <c r="P5" s="27">
        <v>1778</v>
      </c>
      <c r="Q5" s="11">
        <f t="shared" si="0"/>
        <v>974.53</v>
      </c>
      <c r="R5" s="14">
        <f t="shared" si="1"/>
        <v>720.76</v>
      </c>
      <c r="S5" s="31">
        <f t="shared" si="2"/>
        <v>8649.119999999999</v>
      </c>
      <c r="U5" s="39"/>
    </row>
    <row r="6" spans="1:27" ht="30.75" customHeight="1" x14ac:dyDescent="0.25">
      <c r="A6" s="16">
        <v>5</v>
      </c>
      <c r="B6" s="19" t="s">
        <v>12</v>
      </c>
      <c r="C6" s="20" t="s">
        <v>31</v>
      </c>
      <c r="D6" s="20">
        <v>12</v>
      </c>
      <c r="E6" s="8"/>
      <c r="F6" s="8"/>
      <c r="G6" s="24"/>
      <c r="H6" s="8"/>
      <c r="I6" s="9"/>
      <c r="J6" s="8"/>
      <c r="K6" s="8"/>
      <c r="L6" s="8"/>
      <c r="M6" s="10"/>
      <c r="N6" s="8">
        <v>900</v>
      </c>
      <c r="O6" s="27">
        <v>432.75</v>
      </c>
      <c r="P6" s="27">
        <v>988</v>
      </c>
      <c r="Q6" s="11">
        <f t="shared" si="0"/>
        <v>773.58</v>
      </c>
      <c r="R6" s="14">
        <f t="shared" si="1"/>
        <v>773.58</v>
      </c>
      <c r="S6" s="31">
        <f t="shared" si="2"/>
        <v>9282.9600000000009</v>
      </c>
      <c r="U6" s="39"/>
    </row>
    <row r="7" spans="1:27" ht="30.75" customHeight="1" x14ac:dyDescent="0.25">
      <c r="A7" s="16">
        <v>6</v>
      </c>
      <c r="B7" s="19" t="s">
        <v>13</v>
      </c>
      <c r="C7" s="20" t="s">
        <v>31</v>
      </c>
      <c r="D7" s="20">
        <v>12</v>
      </c>
      <c r="E7" s="8"/>
      <c r="F7" s="25"/>
      <c r="G7" s="24"/>
      <c r="H7" s="8"/>
      <c r="I7" s="9"/>
      <c r="J7" s="8"/>
      <c r="K7" s="8"/>
      <c r="L7" s="8"/>
      <c r="M7" s="10"/>
      <c r="N7" s="8">
        <v>750</v>
      </c>
      <c r="O7" s="27">
        <v>401.2</v>
      </c>
      <c r="P7" s="27">
        <v>1334</v>
      </c>
      <c r="Q7" s="11">
        <f t="shared" si="0"/>
        <v>828.4</v>
      </c>
      <c r="R7" s="14">
        <f t="shared" si="1"/>
        <v>828.4</v>
      </c>
      <c r="S7" s="31">
        <f t="shared" si="2"/>
        <v>9940.7999999999993</v>
      </c>
      <c r="U7" s="39"/>
    </row>
    <row r="8" spans="1:27" ht="29.25" customHeight="1" x14ac:dyDescent="0.25">
      <c r="A8" s="15">
        <v>7</v>
      </c>
      <c r="B8" s="19" t="s">
        <v>14</v>
      </c>
      <c r="C8" s="20" t="s">
        <v>31</v>
      </c>
      <c r="D8" s="20">
        <v>12</v>
      </c>
      <c r="E8" s="8">
        <v>700</v>
      </c>
      <c r="F8" s="8">
        <v>584</v>
      </c>
      <c r="G8" s="24">
        <v>850</v>
      </c>
      <c r="H8" s="8">
        <v>1308.5</v>
      </c>
      <c r="I8" s="9">
        <f>ROUNDDOWN(AVERAGE(E8:H8),2)</f>
        <v>860.62</v>
      </c>
      <c r="J8" s="8">
        <v>1300</v>
      </c>
      <c r="K8" s="8">
        <v>2033.33</v>
      </c>
      <c r="L8" s="8">
        <v>912.58</v>
      </c>
      <c r="M8" s="10">
        <f t="shared" ref="M8:M24" si="3">ROUNDDOWN(AVERAGE(J8:L8),2)</f>
        <v>1415.3</v>
      </c>
      <c r="N8" s="8">
        <v>2100</v>
      </c>
      <c r="O8" s="27">
        <v>1270.3</v>
      </c>
      <c r="P8" s="27">
        <v>3174</v>
      </c>
      <c r="Q8" s="11">
        <f t="shared" si="0"/>
        <v>2181.4299999999998</v>
      </c>
      <c r="R8" s="14">
        <f t="shared" si="1"/>
        <v>1485.78</v>
      </c>
      <c r="S8" s="31">
        <f t="shared" si="2"/>
        <v>17829.36</v>
      </c>
      <c r="U8" s="39"/>
    </row>
    <row r="9" spans="1:27" ht="30" customHeight="1" x14ac:dyDescent="0.25">
      <c r="A9" s="16">
        <v>8</v>
      </c>
      <c r="B9" s="19" t="s">
        <v>15</v>
      </c>
      <c r="C9" s="20" t="s">
        <v>31</v>
      </c>
      <c r="D9" s="20">
        <v>12</v>
      </c>
      <c r="E9" s="8"/>
      <c r="F9" s="8">
        <v>779</v>
      </c>
      <c r="G9" s="24"/>
      <c r="H9" s="8"/>
      <c r="I9" s="9">
        <f>ROUNDDOWN(AVERAGE(E9:H9),2)</f>
        <v>779</v>
      </c>
      <c r="J9" s="8"/>
      <c r="K9" s="8"/>
      <c r="L9" s="8"/>
      <c r="M9" s="10"/>
      <c r="N9" s="8">
        <v>400</v>
      </c>
      <c r="O9" s="27">
        <v>326.89</v>
      </c>
      <c r="P9" s="27"/>
      <c r="Q9" s="11">
        <f t="shared" si="0"/>
        <v>363.44</v>
      </c>
      <c r="R9" s="14">
        <f>ROUNDDOWN(AVERAGE(I9,M9,Q9),2)</f>
        <v>571.22</v>
      </c>
      <c r="S9" s="31">
        <f t="shared" si="2"/>
        <v>6854.64</v>
      </c>
      <c r="U9" s="39"/>
      <c r="AA9" s="4"/>
    </row>
    <row r="10" spans="1:27" ht="29.25" customHeight="1" x14ac:dyDescent="0.25">
      <c r="A10" s="16">
        <v>9</v>
      </c>
      <c r="B10" s="19" t="s">
        <v>16</v>
      </c>
      <c r="C10" s="20" t="s">
        <v>31</v>
      </c>
      <c r="D10" s="20">
        <v>12</v>
      </c>
      <c r="E10" s="8"/>
      <c r="F10" s="8"/>
      <c r="G10" s="24"/>
      <c r="H10" s="8"/>
      <c r="I10" s="9"/>
      <c r="J10" s="8"/>
      <c r="K10" s="8"/>
      <c r="L10" s="8"/>
      <c r="M10" s="10"/>
      <c r="N10" s="8">
        <v>1000</v>
      </c>
      <c r="O10" s="27">
        <v>336.58</v>
      </c>
      <c r="P10" s="27"/>
      <c r="Q10" s="11">
        <f t="shared" si="0"/>
        <v>668.29</v>
      </c>
      <c r="R10" s="14">
        <f t="shared" si="1"/>
        <v>668.29</v>
      </c>
      <c r="S10" s="31">
        <f t="shared" si="2"/>
        <v>8019.48</v>
      </c>
      <c r="U10" s="39"/>
    </row>
    <row r="11" spans="1:27" ht="30.75" customHeight="1" x14ac:dyDescent="0.25">
      <c r="A11" s="15">
        <v>10</v>
      </c>
      <c r="B11" s="19" t="s">
        <v>17</v>
      </c>
      <c r="C11" s="20" t="s">
        <v>31</v>
      </c>
      <c r="D11" s="20">
        <v>12</v>
      </c>
      <c r="E11" s="8"/>
      <c r="F11" s="8"/>
      <c r="G11" s="24"/>
      <c r="H11" s="8"/>
      <c r="I11" s="9"/>
      <c r="J11" s="8"/>
      <c r="K11" s="8"/>
      <c r="L11" s="8"/>
      <c r="M11" s="10"/>
      <c r="N11" s="8">
        <v>900</v>
      </c>
      <c r="O11" s="27">
        <v>480.98</v>
      </c>
      <c r="P11" s="27"/>
      <c r="Q11" s="11">
        <f t="shared" si="0"/>
        <v>690.49</v>
      </c>
      <c r="R11" s="14">
        <f t="shared" si="1"/>
        <v>690.49</v>
      </c>
      <c r="S11" s="31">
        <f t="shared" si="2"/>
        <v>8285.880000000001</v>
      </c>
      <c r="U11" s="39"/>
    </row>
    <row r="12" spans="1:27" ht="30" customHeight="1" x14ac:dyDescent="0.25">
      <c r="A12" s="16">
        <v>11</v>
      </c>
      <c r="B12" s="19" t="s">
        <v>18</v>
      </c>
      <c r="C12" s="20" t="s">
        <v>31</v>
      </c>
      <c r="D12" s="20">
        <v>12</v>
      </c>
      <c r="E12" s="8"/>
      <c r="F12" s="8"/>
      <c r="G12" s="24"/>
      <c r="H12" s="8"/>
      <c r="I12" s="9"/>
      <c r="J12" s="8"/>
      <c r="K12" s="8"/>
      <c r="L12" s="8"/>
      <c r="M12" s="10"/>
      <c r="N12" s="8">
        <v>1450</v>
      </c>
      <c r="O12" s="27">
        <v>364.21</v>
      </c>
      <c r="P12" s="27"/>
      <c r="Q12" s="11">
        <f t="shared" si="0"/>
        <v>907.1</v>
      </c>
      <c r="R12" s="14">
        <f t="shared" si="1"/>
        <v>907.1</v>
      </c>
      <c r="S12" s="31">
        <f t="shared" si="2"/>
        <v>10885.2</v>
      </c>
      <c r="U12" s="39"/>
    </row>
    <row r="13" spans="1:27" ht="29.25" customHeight="1" x14ac:dyDescent="0.25">
      <c r="A13" s="16">
        <v>12</v>
      </c>
      <c r="B13" s="19" t="s">
        <v>19</v>
      </c>
      <c r="C13" s="20" t="s">
        <v>31</v>
      </c>
      <c r="D13" s="20">
        <v>12</v>
      </c>
      <c r="E13" s="8">
        <v>1000</v>
      </c>
      <c r="F13" s="8">
        <v>779</v>
      </c>
      <c r="G13" s="24"/>
      <c r="H13" s="8">
        <v>1126.8</v>
      </c>
      <c r="I13" s="9">
        <f>ROUNDDOWN(AVERAGE(E13:H13),2)</f>
        <v>968.6</v>
      </c>
      <c r="J13" s="8">
        <v>2266.67</v>
      </c>
      <c r="K13" s="8">
        <v>3733.33</v>
      </c>
      <c r="L13" s="8">
        <v>2100</v>
      </c>
      <c r="M13" s="10">
        <f t="shared" si="3"/>
        <v>2700</v>
      </c>
      <c r="N13" s="8">
        <v>2500</v>
      </c>
      <c r="O13" s="27">
        <v>1991.52</v>
      </c>
      <c r="P13" s="27">
        <v>1893</v>
      </c>
      <c r="Q13" s="11">
        <f t="shared" si="0"/>
        <v>2128.17</v>
      </c>
      <c r="R13" s="14">
        <f t="shared" si="1"/>
        <v>1932.25</v>
      </c>
      <c r="S13" s="31">
        <f t="shared" si="2"/>
        <v>23187</v>
      </c>
      <c r="U13" s="39"/>
    </row>
    <row r="14" spans="1:27" ht="30" customHeight="1" x14ac:dyDescent="0.25">
      <c r="A14" s="15">
        <v>13</v>
      </c>
      <c r="B14" s="19" t="s">
        <v>20</v>
      </c>
      <c r="C14" s="20" t="s">
        <v>31</v>
      </c>
      <c r="D14" s="20">
        <v>12</v>
      </c>
      <c r="E14" s="8">
        <v>400</v>
      </c>
      <c r="F14" s="8"/>
      <c r="G14" s="24">
        <v>450</v>
      </c>
      <c r="H14" s="8"/>
      <c r="I14" s="9">
        <f>ROUNDDOWN(AVERAGE(E14:H14),2)</f>
        <v>425</v>
      </c>
      <c r="J14" s="8"/>
      <c r="K14" s="8"/>
      <c r="L14" s="8"/>
      <c r="M14" s="10"/>
      <c r="N14" s="8">
        <v>7500</v>
      </c>
      <c r="O14" s="27">
        <v>712.15</v>
      </c>
      <c r="P14" s="27">
        <v>1346</v>
      </c>
      <c r="Q14" s="11">
        <f t="shared" si="0"/>
        <v>3186.05</v>
      </c>
      <c r="R14" s="14">
        <f t="shared" si="1"/>
        <v>1805.52</v>
      </c>
      <c r="S14" s="31">
        <f t="shared" si="2"/>
        <v>21666.239999999998</v>
      </c>
      <c r="U14" s="39"/>
    </row>
    <row r="15" spans="1:27" ht="30.75" customHeight="1" x14ac:dyDescent="0.25">
      <c r="A15" s="16">
        <v>14</v>
      </c>
      <c r="B15" s="19" t="s">
        <v>21</v>
      </c>
      <c r="C15" s="20" t="s">
        <v>31</v>
      </c>
      <c r="D15" s="20">
        <v>12</v>
      </c>
      <c r="E15" s="8">
        <v>1850</v>
      </c>
      <c r="F15" s="25"/>
      <c r="G15" s="24">
        <v>1500</v>
      </c>
      <c r="H15" s="8">
        <v>1221.8</v>
      </c>
      <c r="I15" s="9">
        <f>ROUNDDOWN(AVERAGE(E15:H15),2)</f>
        <v>1523.93</v>
      </c>
      <c r="J15" s="8">
        <v>1566.67</v>
      </c>
      <c r="K15" s="8">
        <v>2366.67</v>
      </c>
      <c r="L15" s="8">
        <v>1674.02</v>
      </c>
      <c r="M15" s="10">
        <f t="shared" si="3"/>
        <v>1869.12</v>
      </c>
      <c r="N15" s="8">
        <v>2500</v>
      </c>
      <c r="O15" s="27">
        <v>1001.32</v>
      </c>
      <c r="P15" s="27">
        <v>1112</v>
      </c>
      <c r="Q15" s="11">
        <f t="shared" si="0"/>
        <v>1537.77</v>
      </c>
      <c r="R15" s="14">
        <f t="shared" si="1"/>
        <v>1643.6</v>
      </c>
      <c r="S15" s="31">
        <f t="shared" si="2"/>
        <v>19723.199999999997</v>
      </c>
      <c r="U15" s="39"/>
      <c r="W15" s="13"/>
      <c r="Y15" s="13"/>
    </row>
    <row r="16" spans="1:27" ht="27" customHeight="1" x14ac:dyDescent="0.25">
      <c r="A16" s="16">
        <v>15</v>
      </c>
      <c r="B16" s="19" t="s">
        <v>22</v>
      </c>
      <c r="C16" s="20" t="s">
        <v>31</v>
      </c>
      <c r="D16" s="20">
        <v>12</v>
      </c>
      <c r="E16" s="8"/>
      <c r="F16" s="8"/>
      <c r="G16" s="24"/>
      <c r="H16" s="8"/>
      <c r="I16" s="9"/>
      <c r="J16" s="8"/>
      <c r="K16" s="8"/>
      <c r="L16" s="8"/>
      <c r="M16" s="10"/>
      <c r="N16" s="8">
        <v>3500</v>
      </c>
      <c r="O16" s="27">
        <v>2500</v>
      </c>
      <c r="P16" s="27">
        <v>737</v>
      </c>
      <c r="Q16" s="11">
        <f t="shared" si="0"/>
        <v>2245.66</v>
      </c>
      <c r="R16" s="14">
        <f t="shared" si="1"/>
        <v>2245.66</v>
      </c>
      <c r="S16" s="31">
        <f t="shared" si="2"/>
        <v>26947.919999999998</v>
      </c>
      <c r="U16" s="39"/>
    </row>
    <row r="17" spans="1:28" ht="24.75" customHeight="1" x14ac:dyDescent="0.25">
      <c r="A17" s="15">
        <v>16</v>
      </c>
      <c r="B17" s="19" t="s">
        <v>23</v>
      </c>
      <c r="C17" s="20" t="s">
        <v>31</v>
      </c>
      <c r="D17" s="20">
        <v>12</v>
      </c>
      <c r="E17" s="8">
        <v>1500</v>
      </c>
      <c r="F17" s="8"/>
      <c r="G17" s="24">
        <v>1500</v>
      </c>
      <c r="H17" s="8">
        <v>597.6</v>
      </c>
      <c r="I17" s="9">
        <f t="shared" ref="I17:I24" si="4">ROUNDDOWN(AVERAGE(E17:H17),2)</f>
        <v>1199.2</v>
      </c>
      <c r="J17" s="8"/>
      <c r="K17" s="8"/>
      <c r="L17" s="8"/>
      <c r="M17" s="10"/>
      <c r="N17" s="8">
        <v>4000</v>
      </c>
      <c r="O17" s="27">
        <v>712.88</v>
      </c>
      <c r="P17" s="27">
        <v>7194.06</v>
      </c>
      <c r="Q17" s="11">
        <f t="shared" si="0"/>
        <v>3968.98</v>
      </c>
      <c r="R17" s="14">
        <f t="shared" si="1"/>
        <v>2584.09</v>
      </c>
      <c r="S17" s="31">
        <f t="shared" si="2"/>
        <v>31009.08</v>
      </c>
      <c r="U17" s="39"/>
    </row>
    <row r="18" spans="1:28" ht="25.5" customHeight="1" x14ac:dyDescent="0.25">
      <c r="A18" s="16">
        <v>17</v>
      </c>
      <c r="B18" s="19" t="s">
        <v>24</v>
      </c>
      <c r="C18" s="20" t="s">
        <v>31</v>
      </c>
      <c r="D18" s="20">
        <v>12</v>
      </c>
      <c r="E18" s="8"/>
      <c r="F18" s="8">
        <v>312</v>
      </c>
      <c r="G18" s="24">
        <v>850</v>
      </c>
      <c r="H18" s="8"/>
      <c r="I18" s="9">
        <f t="shared" si="4"/>
        <v>581</v>
      </c>
      <c r="J18" s="8"/>
      <c r="K18" s="8"/>
      <c r="L18" s="8"/>
      <c r="M18" s="10"/>
      <c r="N18" s="8">
        <v>3000</v>
      </c>
      <c r="O18" s="27">
        <v>987.85</v>
      </c>
      <c r="P18" s="27">
        <v>1259</v>
      </c>
      <c r="Q18" s="11">
        <f t="shared" si="0"/>
        <v>1748.95</v>
      </c>
      <c r="R18" s="14">
        <f t="shared" si="1"/>
        <v>1164.97</v>
      </c>
      <c r="S18" s="31">
        <f t="shared" si="2"/>
        <v>13979.64</v>
      </c>
      <c r="U18" s="39"/>
      <c r="W18" s="13"/>
      <c r="Y18" s="13"/>
    </row>
    <row r="19" spans="1:28" ht="34.5" customHeight="1" x14ac:dyDescent="0.25">
      <c r="A19" s="16">
        <v>18</v>
      </c>
      <c r="B19" s="19" t="s">
        <v>25</v>
      </c>
      <c r="C19" s="20" t="s">
        <v>32</v>
      </c>
      <c r="D19" s="20">
        <v>1</v>
      </c>
      <c r="E19" s="27">
        <v>9900</v>
      </c>
      <c r="F19" s="27">
        <v>3942</v>
      </c>
      <c r="G19" s="24">
        <v>13500</v>
      </c>
      <c r="H19" s="27">
        <v>987.2</v>
      </c>
      <c r="I19" s="9">
        <f t="shared" si="4"/>
        <v>7082.3</v>
      </c>
      <c r="J19" s="27">
        <v>16100</v>
      </c>
      <c r="K19" s="27">
        <v>24033.33</v>
      </c>
      <c r="L19" s="27">
        <v>14145</v>
      </c>
      <c r="M19" s="10">
        <f t="shared" si="3"/>
        <v>18092.77</v>
      </c>
      <c r="N19" s="8">
        <v>90000</v>
      </c>
      <c r="O19" s="27">
        <v>500</v>
      </c>
      <c r="P19" s="27">
        <v>43600</v>
      </c>
      <c r="Q19" s="11">
        <f>ROUNDDOWN(AVERAGE(N19,P19),2)</f>
        <v>66800</v>
      </c>
      <c r="R19" s="14">
        <f>Q19</f>
        <v>66800</v>
      </c>
      <c r="S19" s="31">
        <f>R19</f>
        <v>66800</v>
      </c>
      <c r="U19" s="39"/>
      <c r="AB19" s="13"/>
    </row>
    <row r="20" spans="1:28" ht="44.25" customHeight="1" x14ac:dyDescent="0.25">
      <c r="A20" s="15">
        <v>19</v>
      </c>
      <c r="B20" s="19" t="s">
        <v>26</v>
      </c>
      <c r="C20" s="20" t="s">
        <v>31</v>
      </c>
      <c r="D20" s="20">
        <v>12</v>
      </c>
      <c r="E20" s="8">
        <v>2400</v>
      </c>
      <c r="F20" s="8">
        <v>1246</v>
      </c>
      <c r="G20" s="24">
        <v>1500</v>
      </c>
      <c r="H20" s="8">
        <v>1323.1</v>
      </c>
      <c r="I20" s="9">
        <f t="shared" si="4"/>
        <v>1617.27</v>
      </c>
      <c r="J20" s="8">
        <v>4500</v>
      </c>
      <c r="K20" s="8">
        <v>6800</v>
      </c>
      <c r="L20" s="8">
        <v>3891.07</v>
      </c>
      <c r="M20" s="10">
        <f t="shared" si="3"/>
        <v>5063.6899999999996</v>
      </c>
      <c r="N20" s="8">
        <v>2500</v>
      </c>
      <c r="O20" s="27">
        <v>1886</v>
      </c>
      <c r="P20" s="27">
        <v>3149</v>
      </c>
      <c r="Q20" s="11">
        <f t="shared" si="0"/>
        <v>2511.66</v>
      </c>
      <c r="R20" s="14">
        <f t="shared" si="1"/>
        <v>3064.2</v>
      </c>
      <c r="S20" s="31">
        <f t="shared" si="2"/>
        <v>36770.399999999994</v>
      </c>
      <c r="U20" s="39"/>
    </row>
    <row r="21" spans="1:28" ht="23.25" customHeight="1" x14ac:dyDescent="0.25">
      <c r="A21" s="16">
        <v>20</v>
      </c>
      <c r="B21" s="19" t="s">
        <v>27</v>
      </c>
      <c r="C21" s="20" t="s">
        <v>31</v>
      </c>
      <c r="D21" s="20">
        <v>12</v>
      </c>
      <c r="E21" s="8">
        <v>350</v>
      </c>
      <c r="F21" s="8">
        <v>273</v>
      </c>
      <c r="G21" s="24">
        <v>250</v>
      </c>
      <c r="H21" s="8">
        <v>643.70000000000005</v>
      </c>
      <c r="I21" s="9">
        <f t="shared" si="4"/>
        <v>379.17</v>
      </c>
      <c r="J21" s="8">
        <v>1200</v>
      </c>
      <c r="K21" s="8"/>
      <c r="L21" s="8">
        <v>719.5</v>
      </c>
      <c r="M21" s="10">
        <f t="shared" si="3"/>
        <v>959.75</v>
      </c>
      <c r="N21" s="8">
        <v>900</v>
      </c>
      <c r="O21" s="27">
        <v>230</v>
      </c>
      <c r="P21" s="27">
        <v>337</v>
      </c>
      <c r="Q21" s="11">
        <f t="shared" si="0"/>
        <v>489</v>
      </c>
      <c r="R21" s="14">
        <f t="shared" si="1"/>
        <v>609.29999999999995</v>
      </c>
      <c r="S21" s="31">
        <f t="shared" si="2"/>
        <v>7311.5999999999995</v>
      </c>
      <c r="U21" s="39"/>
    </row>
    <row r="22" spans="1:28" ht="22.5" customHeight="1" x14ac:dyDescent="0.25">
      <c r="A22" s="16">
        <v>21</v>
      </c>
      <c r="B22" s="19" t="s">
        <v>28</v>
      </c>
      <c r="C22" s="20" t="s">
        <v>31</v>
      </c>
      <c r="D22" s="20">
        <v>12</v>
      </c>
      <c r="E22" s="8">
        <v>350</v>
      </c>
      <c r="F22" s="8">
        <v>273</v>
      </c>
      <c r="G22" s="24">
        <v>350</v>
      </c>
      <c r="H22" s="8"/>
      <c r="I22" s="9">
        <f t="shared" si="4"/>
        <v>324.33</v>
      </c>
      <c r="J22" s="8"/>
      <c r="K22" s="8">
        <v>1833.33</v>
      </c>
      <c r="L22" s="8">
        <v>933.14</v>
      </c>
      <c r="M22" s="10">
        <f t="shared" si="3"/>
        <v>1383.23</v>
      </c>
      <c r="N22" s="8">
        <v>400</v>
      </c>
      <c r="O22" s="27">
        <v>240.51</v>
      </c>
      <c r="P22" s="27">
        <v>562</v>
      </c>
      <c r="Q22" s="11">
        <f t="shared" si="0"/>
        <v>400.83</v>
      </c>
      <c r="R22" s="14">
        <f t="shared" si="1"/>
        <v>702.79</v>
      </c>
      <c r="S22" s="31">
        <f t="shared" si="2"/>
        <v>8433.48</v>
      </c>
      <c r="U22" s="39"/>
    </row>
    <row r="23" spans="1:28" ht="25.5" customHeight="1" x14ac:dyDescent="0.25">
      <c r="A23" s="15">
        <v>22</v>
      </c>
      <c r="B23" s="19" t="s">
        <v>29</v>
      </c>
      <c r="C23" s="20" t="s">
        <v>31</v>
      </c>
      <c r="D23" s="20">
        <v>12</v>
      </c>
      <c r="E23" s="8">
        <v>1000</v>
      </c>
      <c r="F23" s="8">
        <v>779</v>
      </c>
      <c r="G23" s="24">
        <v>900</v>
      </c>
      <c r="H23" s="8">
        <v>587.70000000000005</v>
      </c>
      <c r="I23" s="9">
        <f t="shared" si="4"/>
        <v>816.67</v>
      </c>
      <c r="J23" s="8">
        <v>1400</v>
      </c>
      <c r="K23" s="8">
        <v>3333.33</v>
      </c>
      <c r="L23" s="8">
        <v>1044.8599999999999</v>
      </c>
      <c r="M23" s="10">
        <f t="shared" si="3"/>
        <v>1926.06</v>
      </c>
      <c r="N23" s="8">
        <v>2500</v>
      </c>
      <c r="O23" s="27">
        <v>815</v>
      </c>
      <c r="P23" s="27">
        <v>1016</v>
      </c>
      <c r="Q23" s="11">
        <f t="shared" si="0"/>
        <v>1443.66</v>
      </c>
      <c r="R23" s="14">
        <f t="shared" si="1"/>
        <v>1395.46</v>
      </c>
      <c r="S23" s="31">
        <f t="shared" si="2"/>
        <v>16745.52</v>
      </c>
      <c r="U23" s="39"/>
    </row>
    <row r="24" spans="1:28" ht="23.25" customHeight="1" x14ac:dyDescent="0.25">
      <c r="A24" s="16">
        <v>23</v>
      </c>
      <c r="B24" s="19" t="s">
        <v>30</v>
      </c>
      <c r="C24" s="20" t="s">
        <v>31</v>
      </c>
      <c r="D24" s="20">
        <v>12</v>
      </c>
      <c r="E24" s="24">
        <v>650</v>
      </c>
      <c r="F24" s="24">
        <v>467</v>
      </c>
      <c r="G24" s="24">
        <v>350</v>
      </c>
      <c r="H24" s="24"/>
      <c r="I24" s="18">
        <f t="shared" si="4"/>
        <v>489</v>
      </c>
      <c r="J24" s="24">
        <v>600</v>
      </c>
      <c r="K24" s="24">
        <v>900</v>
      </c>
      <c r="L24" s="24"/>
      <c r="M24" s="26">
        <f t="shared" si="3"/>
        <v>750</v>
      </c>
      <c r="N24" s="24">
        <v>1500</v>
      </c>
      <c r="O24" s="24">
        <v>387.85</v>
      </c>
      <c r="P24" s="24">
        <v>766</v>
      </c>
      <c r="Q24" s="28">
        <f t="shared" si="0"/>
        <v>884.61</v>
      </c>
      <c r="R24" s="29">
        <f t="shared" si="1"/>
        <v>707.87</v>
      </c>
      <c r="S24" s="37">
        <v>8494.44</v>
      </c>
      <c r="U24" s="39"/>
    </row>
    <row r="25" spans="1:28" ht="30" x14ac:dyDescent="0.25">
      <c r="A25" s="16">
        <v>24</v>
      </c>
      <c r="B25" s="19" t="s">
        <v>44</v>
      </c>
      <c r="C25" s="20" t="s">
        <v>31</v>
      </c>
      <c r="D25" s="20">
        <v>12</v>
      </c>
      <c r="E25" s="16"/>
      <c r="F25" s="16"/>
      <c r="G25" s="16"/>
      <c r="H25" s="16"/>
      <c r="I25" s="34"/>
      <c r="J25" s="16"/>
      <c r="K25" s="16"/>
      <c r="L25" s="16"/>
      <c r="M25" s="35"/>
      <c r="N25" s="16"/>
      <c r="O25" s="16"/>
      <c r="P25" s="33">
        <v>1116</v>
      </c>
      <c r="Q25" s="28">
        <v>1116</v>
      </c>
      <c r="R25" s="29">
        <v>1116</v>
      </c>
      <c r="S25" s="30">
        <f>R25*12</f>
        <v>13392</v>
      </c>
      <c r="U25" s="39"/>
    </row>
    <row r="26" spans="1:28" x14ac:dyDescent="0.25">
      <c r="A26" s="13"/>
      <c r="F26" s="23"/>
      <c r="G26" s="23"/>
      <c r="H26" s="23"/>
      <c r="J26" s="23"/>
      <c r="K26" s="23"/>
      <c r="L26" s="23"/>
      <c r="M26" s="23"/>
      <c r="N26" s="23"/>
      <c r="S26" s="32">
        <f>SUM(S2:S25)</f>
        <v>396209.47999999992</v>
      </c>
      <c r="U26" s="39"/>
    </row>
    <row r="27" spans="1:28" x14ac:dyDescent="0.25">
      <c r="Q27" s="38"/>
      <c r="R27" s="23"/>
    </row>
    <row r="29" spans="1:28" x14ac:dyDescent="0.25">
      <c r="S29" s="36"/>
    </row>
  </sheetData>
  <pageMargins left="0.511811024" right="0.511811024" top="0.78740157499999996" bottom="0.78740157499999996" header="0.31496062000000002" footer="0.31496062000000002"/>
  <pageSetup paperSize="9" orientation="portrait" r:id="rId1"/>
  <ignoredErrors>
    <ignoredError sqref="I2 I5 I8:I9 I13:I15 I17:I24" formulaRange="1"/>
    <ignoredError sqref="R19:S19 Q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EXECUTIVO MUNICIPAL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</dc:creator>
  <cp:lastModifiedBy>Usuario</cp:lastModifiedBy>
  <dcterms:created xsi:type="dcterms:W3CDTF">2024-09-10T12:22:33Z</dcterms:created>
  <dcterms:modified xsi:type="dcterms:W3CDTF">2025-05-07T14:20:34Z</dcterms:modified>
</cp:coreProperties>
</file>